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224"/>
  <workbookPr showInkAnnotation="0" autoCompressPictures="0"/>
  <mc:AlternateContent xmlns:mc="http://schemas.openxmlformats.org/markup-compatibility/2006">
    <mc:Choice Requires="x15">
      <x15ac:absPath xmlns:x15ac="http://schemas.microsoft.com/office/spreadsheetml/2010/11/ac" url="\\barrie.ca\temp\Pamela_MacFadden\Engineering-Standards\500 Water\done\"/>
    </mc:Choice>
  </mc:AlternateContent>
  <xr:revisionPtr revIDLastSave="0" documentId="8_{03DB220F-BF7B-48DE-B14D-FD03613A43F1}" xr6:coauthVersionLast="47" xr6:coauthVersionMax="47" xr10:uidLastSave="{00000000-0000-0000-0000-000000000000}"/>
  <bookViews>
    <workbookView xWindow="-110" yWindow="-110" windowWidth="19420" windowHeight="10420" tabRatio="500" firstSheet="1" activeTab="1" xr2:uid="{00000000-000D-0000-FFFF-FFFF00000000}"/>
  </bookViews>
  <sheets>
    <sheet name="Read Me" sheetId="3" r:id="rId1"/>
    <sheet name="Fire Flow Calc" sheetId="1" r:id="rId2"/>
    <sheet name="Data" sheetId="2" r:id="rId3"/>
  </sheets>
  <definedNames>
    <definedName name="_xlnm._FilterDatabase" localSheetId="1" hidden="1">'Fire Flow Calc'!$B$2:$D$38</definedName>
    <definedName name="_xlnm.Print_Area" localSheetId="1">'Fire Flow Calc'!$A$1:$E$61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 l="1"/>
  <c r="C33" i="1"/>
  <c r="C32" i="1"/>
  <c r="C34" i="1"/>
  <c r="B10" i="2" l="1"/>
  <c r="B9" i="2"/>
  <c r="C26" i="1"/>
  <c r="D27" i="1" s="1"/>
  <c r="C19" i="1"/>
  <c r="C28" i="1"/>
  <c r="B11" i="2"/>
  <c r="D4" i="2"/>
  <c r="C4" i="2"/>
  <c r="B4" i="2"/>
  <c r="C24" i="1" l="1"/>
  <c r="D25" i="1" s="1"/>
  <c r="C29" i="1" l="1"/>
  <c r="A10" i="2" l="1"/>
  <c r="C30" i="1"/>
  <c r="C37" i="1"/>
  <c r="C35" i="1" l="1"/>
  <c r="A11" i="2" s="1"/>
</calcChain>
</file>

<file path=xl/sharedStrings.xml><?xml version="1.0" encoding="utf-8"?>
<sst xmlns="http://schemas.openxmlformats.org/spreadsheetml/2006/main" count="104" uniqueCount="73">
  <si>
    <t>This spreadsheet is licensed "as is", and the City of Barrie excludes all representations, warranties, obligations, and liabilities, whether express or implied, to the maximum extent permitted by law. The City of Barrie is not liable for any errors or omissions in the Information, and will not under any circumstances be liable for any direct, indirect, special, incidental, consequential, or other loss, injury or damage caused by its use or otherwise arising in connection with this licence or the Information, even if specifically advised of the possibility of such loss, injury or damage.</t>
  </si>
  <si>
    <t xml:space="preserve">Minimum pressure drop of 25% desirable for better theorectial calcaulations of available fire flow. In case, the hydrant flow test does NOT introduce a 25 % reduction from static pressure (static pressure - residual pressure &gt; 75 % static pressure), the field personnel may consider opening more ports or flowing more hydrants during a fire flow test. Monitor that the residual hydrant pressure does not fall below 20 psi. </t>
  </si>
  <si>
    <t xml:space="preserve">For design purposes the fire flow test shall be assessed against the water model which uses more conservative boundary conditions inclulding ET / Reservoirs at 50% and all wells/BPS off. The water model also takes Max Day Demands and velocity constraints into consideration. </t>
  </si>
  <si>
    <t>If the Fire Flow Test is close to a boundary condition then the available fire flow could be signficantly different from the available fire flow calculated from the water model.</t>
  </si>
  <si>
    <t xml:space="preserve">The calculations in the Fire Flow Calc worksheet is protected to help keep the formulas from being changed, but there is no password.  To edit the formulas, go to the Review tab in the ribbon bar and select Unprotect Sheet.  </t>
  </si>
  <si>
    <r>
      <t xml:space="preserve">The following </t>
    </r>
    <r>
      <rPr>
        <sz val="11"/>
        <color theme="1"/>
        <rFont val="Calibri"/>
        <family val="2"/>
        <scheme val="minor"/>
      </rPr>
      <t>formula is used to calculate water flowing during a flow test.</t>
    </r>
  </si>
  <si>
    <r>
      <t>Q</t>
    </r>
    <r>
      <rPr>
        <vertAlign val="subscript"/>
        <sz val="11"/>
        <color theme="1"/>
        <rFont val="Calibri"/>
        <family val="2"/>
        <scheme val="minor"/>
      </rPr>
      <t>F</t>
    </r>
    <r>
      <rPr>
        <sz val="11"/>
        <color theme="1"/>
        <rFont val="Calibri"/>
        <family val="2"/>
        <scheme val="minor"/>
      </rPr>
      <t xml:space="preserve"> = 29.84*c*d</t>
    </r>
    <r>
      <rPr>
        <vertAlign val="superscript"/>
        <sz val="11"/>
        <color theme="1"/>
        <rFont val="Calibri"/>
        <family val="2"/>
        <scheme val="minor"/>
      </rPr>
      <t>2</t>
    </r>
    <r>
      <rPr>
        <sz val="11"/>
        <color theme="1"/>
        <rFont val="Calibri"/>
        <family val="2"/>
        <scheme val="minor"/>
      </rPr>
      <t>p</t>
    </r>
    <r>
      <rPr>
        <vertAlign val="superscript"/>
        <sz val="11"/>
        <color theme="1"/>
        <rFont val="Calibri"/>
        <family val="2"/>
        <scheme val="minor"/>
      </rPr>
      <t>0.5</t>
    </r>
    <r>
      <rPr>
        <sz val="11"/>
        <color theme="1"/>
        <rFont val="Calibri"/>
        <family val="2"/>
        <scheme val="minor"/>
      </rPr>
      <t xml:space="preserve">
    Q = flow (US gpm)
    c = coefficient of discharge
    d = diameter of the outlet (inches)
    p = pitot pressure (psi) which is the velocity head observed during the test
Coefficient refers to the factor used for the type of opening in the fire hydrant inside the barrel.  Most fire hydrants have a rounded opening where the outlet and barrel join.  Such hydrants have a coefficient of 0.9.  Hydrants with square outlets have a coefficient of 0.8.  Hydrants with a square outlet that projects into the barrel have a coefficient of 0.7.  The spreadsheet does not make calculation adjustments for using the pumper outlet for the fire flow test. Confirm what coefficient to use with the City.</t>
    </r>
  </si>
  <si>
    <t>The follow formula is used to determine the available fire flow at 20 psi residual pressure.</t>
  </si>
  <si>
    <r>
      <t>Q</t>
    </r>
    <r>
      <rPr>
        <vertAlign val="subscript"/>
        <sz val="11"/>
        <color theme="1"/>
        <rFont val="Calibri"/>
        <family val="2"/>
        <scheme val="minor"/>
      </rPr>
      <t xml:space="preserve">R </t>
    </r>
    <r>
      <rPr>
        <sz val="11"/>
        <color theme="1"/>
        <rFont val="Calibri"/>
        <family val="2"/>
        <scheme val="minor"/>
      </rPr>
      <t>= Q</t>
    </r>
    <r>
      <rPr>
        <vertAlign val="subscript"/>
        <sz val="11"/>
        <color theme="1"/>
        <rFont val="Calibri"/>
        <family val="2"/>
        <scheme val="minor"/>
      </rPr>
      <t>F</t>
    </r>
    <r>
      <rPr>
        <sz val="11"/>
        <color theme="1"/>
        <rFont val="Calibri"/>
        <family val="2"/>
        <scheme val="minor"/>
      </rPr>
      <t>*h</t>
    </r>
    <r>
      <rPr>
        <vertAlign val="subscript"/>
        <sz val="11"/>
        <color theme="1"/>
        <rFont val="Calibri"/>
        <family val="2"/>
        <scheme val="minor"/>
      </rPr>
      <t>r</t>
    </r>
    <r>
      <rPr>
        <vertAlign val="superscript"/>
        <sz val="11"/>
        <color theme="1"/>
        <rFont val="Calibri"/>
        <family val="2"/>
        <scheme val="minor"/>
      </rPr>
      <t>0.54</t>
    </r>
    <r>
      <rPr>
        <sz val="11"/>
        <color theme="1"/>
        <rFont val="Calibri"/>
        <family val="2"/>
        <scheme val="minor"/>
      </rPr>
      <t>/h</t>
    </r>
    <r>
      <rPr>
        <vertAlign val="subscript"/>
        <sz val="11"/>
        <color theme="1"/>
        <rFont val="Calibri"/>
        <family val="2"/>
        <scheme val="minor"/>
      </rPr>
      <t>f</t>
    </r>
    <r>
      <rPr>
        <vertAlign val="superscript"/>
        <sz val="11"/>
        <color theme="1"/>
        <rFont val="Calibri"/>
        <family val="2"/>
        <scheme val="minor"/>
      </rPr>
      <t xml:space="preserve">0.54
    </t>
    </r>
    <r>
      <rPr>
        <sz val="11"/>
        <color theme="1"/>
        <rFont val="Calibri"/>
        <family val="2"/>
        <scheme val="minor"/>
      </rPr>
      <t>Q</t>
    </r>
    <r>
      <rPr>
        <vertAlign val="subscript"/>
        <sz val="11"/>
        <color theme="1"/>
        <rFont val="Calibri"/>
        <family val="2"/>
        <scheme val="minor"/>
      </rPr>
      <t>R</t>
    </r>
    <r>
      <rPr>
        <sz val="11"/>
        <color theme="1"/>
        <rFont val="Calibri"/>
        <family val="2"/>
        <scheme val="minor"/>
      </rPr>
      <t xml:space="preserve"> = flow predicted at desired residual pressure (US gpm)
   Q</t>
    </r>
    <r>
      <rPr>
        <vertAlign val="subscript"/>
        <sz val="11"/>
        <color theme="1"/>
        <rFont val="Calibri"/>
        <family val="2"/>
        <scheme val="minor"/>
      </rPr>
      <t>F</t>
    </r>
    <r>
      <rPr>
        <sz val="11"/>
        <color theme="1"/>
        <rFont val="Calibri"/>
        <family val="2"/>
        <scheme val="minor"/>
      </rPr>
      <t xml:space="preserve"> = total flow measured during test (US gpm)
    h</t>
    </r>
    <r>
      <rPr>
        <vertAlign val="subscript"/>
        <sz val="11"/>
        <color theme="1"/>
        <rFont val="Calibri"/>
        <family val="2"/>
        <scheme val="minor"/>
      </rPr>
      <t>r</t>
    </r>
    <r>
      <rPr>
        <sz val="11"/>
        <color theme="1"/>
        <rFont val="Calibri"/>
        <family val="2"/>
        <scheme val="minor"/>
      </rPr>
      <t xml:space="preserve"> = pressure drop to desired residual pressure (psi)
    h</t>
    </r>
    <r>
      <rPr>
        <vertAlign val="subscript"/>
        <sz val="11"/>
        <color theme="1"/>
        <rFont val="Calibri"/>
        <family val="2"/>
        <scheme val="minor"/>
      </rPr>
      <t>f</t>
    </r>
    <r>
      <rPr>
        <sz val="11"/>
        <color theme="1"/>
        <rFont val="Calibri"/>
        <family val="2"/>
        <scheme val="minor"/>
      </rPr>
      <t xml:space="preserve">  = pressure drop measured during test (psi)
</t>
    </r>
  </si>
  <si>
    <t>The user needs the following data to use this spreadsheet: 
- static pressure 
- residual pressure 
- hydrant elevations
- pitot pressure(s)
- diameter of the outlet(s) flowing  
Generally, the 2.5" outlets are used during a fire flow test.  Enter this information in the spreadsheet and the spreadsheet will calculate the total US gallons per minute flowing during the fire flow test and the estimated available fire flow in US gallons per minute and l/s at 20 psi residual pressure. Elevation differences between the flow and residual  hydrants are taken into account in the available flow flow calculation.</t>
  </si>
  <si>
    <t>The spreadsheet default is set for both ports open during a test; however, if for any reason, only one port was operated during the test, enter zero in Cell, C23 (Pitot Pressure - Outlet 2), of the "Fire Flow Calc" Worksheet.</t>
  </si>
  <si>
    <t>For additional guidelines on Fire Flow Testing please refer to Barrie Water Guidelines in the link below under Water Transmission and Distribution and NFPA 291.</t>
  </si>
  <si>
    <t>https://www.barrie.ca/City%20Hall/Planning-and-Development/Engineering-Resources/Pages/Engineering-Standards-Policies-Guidelines.aspx</t>
  </si>
  <si>
    <t>Numbers in red contain cell formulas.</t>
  </si>
  <si>
    <t>Text and numbers in blue needs to be updated by designer using available standards, guidelines and good engineering practice</t>
  </si>
  <si>
    <t>Number in green is selected from a drop down</t>
  </si>
  <si>
    <t>No fire flow test unless over zero degrees unless requestor willing to accept all liability and remediation in writing.</t>
  </si>
  <si>
    <t>Permission required in writing, from the owner for fire flow tests on private hydrants.</t>
  </si>
  <si>
    <t>Contractor/consultant required to bring all equipment required to do the test. Barrie field staff will operate the valves (contact Water Operations).</t>
  </si>
  <si>
    <t>Contact Barrie Corporate Asset Management to review proposed flow / residual hydrants and for information on Boundary Conditions (cell B37). Contact Water Ops for Other Considerations in cell B41.</t>
  </si>
  <si>
    <t>Calculations don't take into considerations the difference in elevation between the residual hydrant and the flow hydrant. If there is a significant difference in elevation the calculations may need to be updated.</t>
  </si>
  <si>
    <t>To check the results is is best to calcuate the flows in the field and repeat test immediately if required</t>
  </si>
  <si>
    <t>Fire Flow Test (W501 v1.1)  - No Elevation Adjustment
City of Barrie</t>
  </si>
  <si>
    <t>Hydrant Number (Residual and Static Pressure)</t>
  </si>
  <si>
    <t>??</t>
  </si>
  <si>
    <t>Hydrant Number(s) (Flow)</t>
  </si>
  <si>
    <t>Hydrant Street / Address (Residual and Static Pressure)</t>
  </si>
  <si>
    <t>Hydrant Street / Address (Flow)</t>
  </si>
  <si>
    <t>Hydrant Locations Figure (Residual/Static and Flow)</t>
  </si>
  <si>
    <t>Date of Test (DD/MM/YYYY)</t>
  </si>
  <si>
    <t>Time (HH:MM AM or PM)</t>
  </si>
  <si>
    <t>Company Name</t>
  </si>
  <si>
    <t>Employee Name(s)</t>
  </si>
  <si>
    <t>??
??</t>
  </si>
  <si>
    <t>City of Barrie Employee Name(s)</t>
  </si>
  <si>
    <t>Static Pressure</t>
  </si>
  <si>
    <t>psi</t>
  </si>
  <si>
    <t>Residual Pressure</t>
  </si>
  <si>
    <t>Hydrant Elevation (Residual and Static Pressure)</t>
  </si>
  <si>
    <t>m</t>
  </si>
  <si>
    <t>Hydrant Elevation (Flow)</t>
  </si>
  <si>
    <t>Elevation Difference (m)</t>
  </si>
  <si>
    <t>Pitot Pressure - Outlet 1</t>
  </si>
  <si>
    <t xml:space="preserve">Pitot Pressure - Outlet 2 </t>
  </si>
  <si>
    <t>Outlet Size</t>
  </si>
  <si>
    <t>inch</t>
  </si>
  <si>
    <t>Outlet Coefficient</t>
  </si>
  <si>
    <t>Pressure Drop Check (NFPA 291)</t>
  </si>
  <si>
    <t>%</t>
  </si>
  <si>
    <t>Pressure Drop Check (AWWA M17)</t>
  </si>
  <si>
    <t>Q Hydrant Flow - Outlet 1</t>
  </si>
  <si>
    <t>US gpm</t>
  </si>
  <si>
    <t>Q Hydrant Flow - Outlet 2</t>
  </si>
  <si>
    <t>Q Total Flow</t>
  </si>
  <si>
    <t>l/s</t>
  </si>
  <si>
    <t>Pressure at Desired Fire Flow</t>
  </si>
  <si>
    <r>
      <rPr>
        <sz val="12"/>
        <color theme="1"/>
        <rFont val="Calibri"/>
        <family val="2"/>
        <scheme val="minor"/>
      </rPr>
      <t>Q Outlet 1</t>
    </r>
    <r>
      <rPr>
        <vertAlign val="subscript"/>
        <sz val="12"/>
        <color theme="1"/>
        <rFont val="Calibri"/>
        <family val="2"/>
        <scheme val="minor"/>
      </rPr>
      <t>R</t>
    </r>
  </si>
  <si>
    <r>
      <rPr>
        <sz val="12"/>
        <color theme="1"/>
        <rFont val="Calibri"/>
        <family val="2"/>
        <scheme val="minor"/>
      </rPr>
      <t>Q Outlet 2</t>
    </r>
    <r>
      <rPr>
        <vertAlign val="subscript"/>
        <sz val="12"/>
        <color theme="1"/>
        <rFont val="Calibri"/>
        <family val="2"/>
        <scheme val="minor"/>
      </rPr>
      <t>R</t>
    </r>
    <r>
      <rPr>
        <b/>
        <sz val="12"/>
        <color theme="1"/>
        <rFont val="Calibri"/>
        <family val="2"/>
        <scheme val="minor"/>
      </rPr>
      <t xml:space="preserve"> </t>
    </r>
  </si>
  <si>
    <r>
      <rPr>
        <sz val="12"/>
        <color theme="1"/>
        <rFont val="Calibri"/>
        <family val="2"/>
        <scheme val="minor"/>
      </rPr>
      <t>Q Total</t>
    </r>
    <r>
      <rPr>
        <vertAlign val="subscript"/>
        <sz val="12"/>
        <color theme="1"/>
        <rFont val="Calibri"/>
        <family val="2"/>
        <scheme val="minor"/>
      </rPr>
      <t>R</t>
    </r>
    <r>
      <rPr>
        <b/>
        <sz val="12"/>
        <color theme="1"/>
        <rFont val="Calibri"/>
        <family val="2"/>
        <scheme val="minor"/>
      </rPr>
      <t xml:space="preserve"> </t>
    </r>
  </si>
  <si>
    <t>Have any Cell formulas been changed? (Yes/No)</t>
  </si>
  <si>
    <t>No</t>
  </si>
  <si>
    <t>If Yes please indicate which ones and why</t>
  </si>
  <si>
    <t>Hydrant Colour:</t>
  </si>
  <si>
    <t>Boundary Conditions (ET, Reservoir, BPS, PRV, Wells etc):</t>
  </si>
  <si>
    <t>Other Considerations (flushing, fire, operational issues, outlet coefficient etc):</t>
  </si>
  <si>
    <t>Hydrant Colour</t>
  </si>
  <si>
    <t>&lt;94.6</t>
  </si>
  <si>
    <t>&lt;1500</t>
  </si>
  <si>
    <t>Red</t>
  </si>
  <si>
    <t>Orange</t>
  </si>
  <si>
    <t>Green</t>
  </si>
  <si>
    <t>Blue</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</si>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</sst>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yyyy;@"/>
    <numFmt numFmtId="165" formatCode="0.0"/>
    <numFmt numFmtId="166" formatCode="dd/mm/yyyy;@"/>
    <numFmt numFmtId="167" formatCode="[$-409]hh:mm:ss\ AM/PM;@"/>
  </numFmts>
  <fonts count="20">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sz val="12"/>
      <color rgb="FF00B050"/>
      <name val="Calibri"/>
      <family val="2"/>
      <scheme val="minor"/>
    </font>
    <font>
      <sz val="12"/>
      <name val="Calibri"/>
      <family val="2"/>
      <scheme val="minor"/>
    </font>
    <font>
      <vertAlign val="subscript"/>
      <sz val="12"/>
      <color theme="1"/>
      <name val="Calibri"/>
      <family val="2"/>
      <scheme val="minor"/>
    </font>
    <font>
      <vertAlign val="superscript"/>
      <sz val="11"/>
      <color theme="1"/>
      <name val="Calibri"/>
      <family val="2"/>
      <scheme val="minor"/>
    </font>
    <font>
      <vertAlign val="subscript"/>
      <sz val="11"/>
      <color theme="1"/>
      <name val="Calibri"/>
      <family val="2"/>
      <scheme val="minor"/>
    </font>
    <font>
      <u/>
      <sz val="12"/>
      <color theme="10"/>
      <name val="Calibri"/>
      <family val="2"/>
      <scheme val="minor"/>
    </font>
    <font>
      <sz val="12"/>
      <color rgb="FF0070C0"/>
      <name val="Calibri"/>
      <family val="2"/>
      <scheme val="minor"/>
    </font>
    <font>
      <b/>
      <sz val="12"/>
      <color rgb="FFFF0000"/>
      <name val="Calibri"/>
      <family val="2"/>
      <scheme val="minor"/>
    </font>
    <font>
      <sz val="11"/>
      <color indexed="8"/>
      <name val="Calibri"/>
      <family val="2"/>
      <scheme val="minor"/>
    </font>
    <font>
      <sz val="11"/>
      <color indexed="10"/>
      <name val="Calibri"/>
      <family val="2"/>
      <scheme val="minor"/>
    </font>
    <font>
      <sz val="11"/>
      <color indexed="30"/>
      <name val="Calibri"/>
      <family val="2"/>
      <scheme val="minor"/>
    </font>
    <font>
      <sz val="11"/>
      <color rgb="FF00B050"/>
      <name val="Calibri"/>
      <family val="2"/>
      <scheme val="minor"/>
    </font>
    <font>
      <u/>
      <sz val="11"/>
      <color theme="10"/>
      <name val="Calibri"/>
      <family val="2"/>
      <scheme val="minor"/>
    </font>
  </fonts>
  <fills count="2">
    <fill>
      <patternFill patternType="none"/>
    </fill>
    <fill>
      <patternFill patternType="gray125"/>
    </fill>
  </fills>
  <borders count="31">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s>
  <cellStyleXfs count="4">
    <xf numFmtId="0" fontId="0" fillId="0" borderId="0"/>
    <xf numFmtId="9" fontId="5" fillId="0" borderId="0" applyFont="0" applyFill="0" applyBorder="0" applyAlignment="0" applyProtection="0"/>
    <xf numFmtId="0" fontId="3" fillId="0" borderId="0"/>
    <xf numFmtId="0" fontId="12" fillId="0" borderId="0" applyNumberFormat="0" applyFill="0" applyBorder="0" applyAlignment="0" applyProtection="0"/>
  </cellStyleXfs>
  <cellXfs count="95">
    <xf numFmtId="0" fontId="0" fillId="0" borderId="0" xfId="0"/>
    <xf numFmtId="0" fontId="0" fillId="0" borderId="0" xfId="0" applyAlignment="1">
      <alignment horizontal="center"/>
    </xf>
    <xf numFmtId="0" fontId="0" fillId="0" borderId="6" xfId="0" applyBorder="1"/>
    <xf numFmtId="0" fontId="0" fillId="0" borderId="0" xfId="0" applyAlignment="1">
      <alignment horizontal="right"/>
    </xf>
    <xf numFmtId="0" fontId="0" fillId="0" borderId="20" xfId="0" applyBorder="1"/>
    <xf numFmtId="0" fontId="0" fillId="0" borderId="22" xfId="0" applyBorder="1"/>
    <xf numFmtId="0" fontId="0" fillId="0" borderId="1" xfId="0" applyBorder="1" applyProtection="1">
      <protection locked="0"/>
    </xf>
    <xf numFmtId="0" fontId="0" fillId="0" borderId="18" xfId="0" applyBorder="1" applyProtection="1">
      <protection locked="0"/>
    </xf>
    <xf numFmtId="0" fontId="0" fillId="0" borderId="16" xfId="0" applyBorder="1" applyProtection="1">
      <protection locked="0"/>
    </xf>
    <xf numFmtId="0" fontId="0" fillId="0" borderId="1" xfId="0" applyBorder="1" applyAlignment="1" applyProtection="1">
      <alignment wrapText="1"/>
      <protection locked="0"/>
    </xf>
    <xf numFmtId="0" fontId="4" fillId="0" borderId="1" xfId="0" applyFont="1" applyBorder="1" applyProtection="1">
      <protection locked="0"/>
    </xf>
    <xf numFmtId="0" fontId="0" fillId="0" borderId="0" xfId="0" applyProtection="1">
      <protection locked="0"/>
    </xf>
    <xf numFmtId="0" fontId="0" fillId="0" borderId="3" xfId="0" applyBorder="1" applyProtection="1">
      <protection locked="0"/>
    </xf>
    <xf numFmtId="0" fontId="0" fillId="0" borderId="1" xfId="0" applyBorder="1" applyAlignment="1" applyProtection="1">
      <alignment vertical="top"/>
      <protection locked="0"/>
    </xf>
    <xf numFmtId="0" fontId="0" fillId="0" borderId="23" xfId="0" applyBorder="1" applyAlignment="1" applyProtection="1">
      <alignment horizontal="left"/>
      <protection locked="0"/>
    </xf>
    <xf numFmtId="2" fontId="6" fillId="0" borderId="0" xfId="0" applyNumberFormat="1" applyFont="1"/>
    <xf numFmtId="165" fontId="6" fillId="0" borderId="0" xfId="0" applyNumberFormat="1" applyFont="1" applyAlignment="1">
      <alignment horizontal="center"/>
    </xf>
    <xf numFmtId="0" fontId="0" fillId="0" borderId="23" xfId="0" applyBorder="1" applyProtection="1">
      <protection locked="0"/>
    </xf>
    <xf numFmtId="0" fontId="0" fillId="0" borderId="29" xfId="0" applyBorder="1" applyProtection="1">
      <protection locked="0"/>
    </xf>
    <xf numFmtId="9" fontId="0" fillId="0" borderId="11" xfId="1" applyFont="1" applyFill="1" applyBorder="1" applyAlignment="1" applyProtection="1">
      <alignment vertical="center"/>
    </xf>
    <xf numFmtId="9" fontId="0" fillId="0" borderId="28" xfId="1" applyFont="1" applyFill="1" applyBorder="1" applyAlignment="1" applyProtection="1">
      <alignment vertical="center" wrapText="1"/>
    </xf>
    <xf numFmtId="0" fontId="13" fillId="0" borderId="19" xfId="0" applyFont="1" applyBorder="1" applyAlignment="1" applyProtection="1">
      <alignment horizontal="left"/>
      <protection locked="0"/>
    </xf>
    <xf numFmtId="0" fontId="13" fillId="0" borderId="15" xfId="0" applyFont="1" applyBorder="1" applyAlignment="1" applyProtection="1">
      <alignment horizontal="left"/>
      <protection locked="0"/>
    </xf>
    <xf numFmtId="0" fontId="7" fillId="0" borderId="21" xfId="0" applyFont="1" applyBorder="1" applyAlignment="1" applyProtection="1">
      <alignment horizontal="left"/>
      <protection locked="0"/>
    </xf>
    <xf numFmtId="2" fontId="6" fillId="0" borderId="30" xfId="1" applyNumberFormat="1" applyFont="1" applyFill="1" applyBorder="1" applyAlignment="1" applyProtection="1">
      <alignment horizontal="left" vertical="center"/>
    </xf>
    <xf numFmtId="2" fontId="6" fillId="0" borderId="27" xfId="1" applyNumberFormat="1" applyFont="1" applyFill="1" applyBorder="1" applyAlignment="1" applyProtection="1">
      <alignment horizontal="left" vertical="center"/>
    </xf>
    <xf numFmtId="2" fontId="6" fillId="0" borderId="15" xfId="0" applyNumberFormat="1" applyFont="1" applyBorder="1" applyAlignment="1">
      <alignment horizontal="left"/>
    </xf>
    <xf numFmtId="2" fontId="13" fillId="0" borderId="15" xfId="0" applyNumberFormat="1" applyFont="1" applyBorder="1" applyAlignment="1" applyProtection="1">
      <alignment horizontal="left"/>
      <protection locked="0"/>
    </xf>
    <xf numFmtId="2" fontId="6" fillId="0" borderId="21" xfId="0" applyNumberFormat="1" applyFont="1" applyBorder="1" applyAlignment="1">
      <alignment horizontal="left"/>
    </xf>
    <xf numFmtId="0" fontId="2" fillId="0" borderId="0" xfId="2" applyFont="1"/>
    <xf numFmtId="0" fontId="16" fillId="0" borderId="26" xfId="0" applyFont="1" applyBorder="1" applyAlignment="1">
      <alignment wrapText="1"/>
    </xf>
    <xf numFmtId="0" fontId="17" fillId="0" borderId="26" xfId="0" applyFont="1" applyBorder="1" applyAlignment="1">
      <alignment wrapText="1"/>
    </xf>
    <xf numFmtId="0" fontId="18" fillId="0" borderId="26" xfId="0" applyFont="1" applyBorder="1" applyAlignment="1">
      <alignment wrapText="1"/>
    </xf>
    <xf numFmtId="0" fontId="19" fillId="0" borderId="24" xfId="3" applyFont="1" applyFill="1" applyBorder="1" applyAlignment="1">
      <alignment wrapText="1"/>
    </xf>
    <xf numFmtId="0" fontId="15" fillId="0" borderId="26" xfId="0" applyFont="1" applyBorder="1" applyAlignment="1">
      <alignment horizontal="center" vertical="center"/>
    </xf>
    <xf numFmtId="0" fontId="2" fillId="0" borderId="0" xfId="2" applyFont="1" applyAlignment="1">
      <alignment horizontal="center"/>
    </xf>
    <xf numFmtId="0" fontId="0" fillId="0" borderId="1" xfId="0" applyBorder="1" applyAlignment="1" applyProtection="1">
      <alignment vertical="center"/>
      <protection locked="0"/>
    </xf>
    <xf numFmtId="2" fontId="7" fillId="0" borderId="21" xfId="0" applyNumberFormat="1" applyFont="1" applyBorder="1" applyAlignment="1">
      <alignment horizontal="left"/>
    </xf>
    <xf numFmtId="0" fontId="13" fillId="0" borderId="22" xfId="0" applyFont="1" applyBorder="1"/>
    <xf numFmtId="0" fontId="6" fillId="0" borderId="15" xfId="0" applyFont="1" applyBorder="1" applyAlignment="1">
      <alignment horizontal="left"/>
    </xf>
    <xf numFmtId="2" fontId="6" fillId="0" borderId="21" xfId="1" applyNumberFormat="1" applyFont="1" applyFill="1" applyBorder="1" applyAlignment="1" applyProtection="1">
      <alignment horizontal="left" vertical="center"/>
    </xf>
    <xf numFmtId="9" fontId="0" fillId="0" borderId="22" xfId="1" applyFont="1" applyFill="1" applyBorder="1" applyAlignment="1" applyProtection="1">
      <alignment vertical="center" wrapText="1"/>
    </xf>
    <xf numFmtId="0" fontId="4" fillId="0" borderId="9" xfId="0" applyFont="1" applyBorder="1" applyAlignment="1" applyProtection="1">
      <alignment horizontal="center" wrapText="1"/>
      <protection locked="0"/>
    </xf>
    <xf numFmtId="0" fontId="4" fillId="0" borderId="10" xfId="0" applyFont="1" applyBorder="1" applyAlignment="1" applyProtection="1">
      <alignment horizontal="center"/>
      <protection locked="0"/>
    </xf>
    <xf numFmtId="0" fontId="4" fillId="0" borderId="11" xfId="0" applyFont="1" applyBorder="1" applyAlignment="1" applyProtection="1">
      <alignment horizontal="center"/>
      <protection locked="0"/>
    </xf>
    <xf numFmtId="2" fontId="8" fillId="0" borderId="4" xfId="0" applyNumberFormat="1" applyFont="1" applyBorder="1" applyAlignment="1">
      <alignment horizontal="center"/>
    </xf>
    <xf numFmtId="0" fontId="8" fillId="0" borderId="5" xfId="0" applyFont="1" applyBorder="1" applyAlignment="1">
      <alignment horizontal="center"/>
    </xf>
    <xf numFmtId="164" fontId="14" fillId="0" borderId="12" xfId="0" applyNumberFormat="1" applyFont="1" applyBorder="1" applyAlignment="1" applyProtection="1">
      <alignment horizontal="center" wrapText="1"/>
      <protection locked="0"/>
    </xf>
    <xf numFmtId="164" fontId="6" fillId="0" borderId="13" xfId="0" applyNumberFormat="1" applyFont="1" applyBorder="1" applyAlignment="1">
      <alignment horizontal="center"/>
    </xf>
    <xf numFmtId="164" fontId="6" fillId="0" borderId="14" xfId="0" applyNumberFormat="1" applyFont="1" applyBorder="1" applyAlignment="1">
      <alignment horizontal="center"/>
    </xf>
    <xf numFmtId="0" fontId="13" fillId="0" borderId="7" xfId="0" applyFont="1" applyBorder="1" applyAlignment="1" applyProtection="1">
      <alignment horizontal="left" vertical="top"/>
      <protection locked="0"/>
    </xf>
    <xf numFmtId="0" fontId="13" fillId="0" borderId="0" xfId="0" applyFont="1" applyAlignment="1" applyProtection="1">
      <alignment horizontal="left" vertical="top"/>
      <protection locked="0"/>
    </xf>
    <xf numFmtId="0" fontId="13" fillId="0" borderId="8" xfId="0" applyFont="1" applyBorder="1" applyAlignment="1" applyProtection="1">
      <alignment horizontal="left" vertical="top"/>
      <protection locked="0"/>
    </xf>
    <xf numFmtId="0" fontId="13" fillId="0" borderId="12" xfId="0" applyFont="1" applyBorder="1" applyAlignment="1" applyProtection="1">
      <alignment horizontal="left" vertical="top"/>
      <protection locked="0"/>
    </xf>
    <xf numFmtId="0" fontId="13" fillId="0" borderId="13" xfId="0" applyFont="1" applyBorder="1" applyAlignment="1" applyProtection="1">
      <alignment horizontal="left" vertical="top"/>
      <protection locked="0"/>
    </xf>
    <xf numFmtId="0" fontId="13" fillId="0" borderId="14" xfId="0" applyFont="1" applyBorder="1" applyAlignment="1" applyProtection="1">
      <alignment horizontal="left" vertical="top"/>
      <protection locked="0"/>
    </xf>
    <xf numFmtId="0" fontId="13" fillId="0" borderId="15" xfId="0" applyFont="1" applyBorder="1" applyAlignment="1" applyProtection="1">
      <alignment horizontal="left" vertical="center" wrapText="1"/>
      <protection locked="0"/>
    </xf>
    <xf numFmtId="0" fontId="13" fillId="0" borderId="6" xfId="0" applyFont="1" applyBorder="1" applyAlignment="1" applyProtection="1">
      <alignment horizontal="left" vertical="center"/>
      <protection locked="0"/>
    </xf>
    <xf numFmtId="0" fontId="13" fillId="0" borderId="24" xfId="0" applyFont="1" applyBorder="1" applyAlignment="1" applyProtection="1">
      <alignment horizontal="left"/>
      <protection locked="0"/>
    </xf>
    <xf numFmtId="0" fontId="13" fillId="0" borderId="25" xfId="0" applyFont="1" applyBorder="1" applyAlignment="1" applyProtection="1">
      <alignment horizontal="left"/>
      <protection locked="0"/>
    </xf>
    <xf numFmtId="0" fontId="13" fillId="0" borderId="2" xfId="0" applyFont="1" applyBorder="1" applyAlignment="1" applyProtection="1">
      <alignment horizontal="left"/>
      <protection locked="0"/>
    </xf>
    <xf numFmtId="166" fontId="13" fillId="0" borderId="2" xfId="0" applyNumberFormat="1" applyFont="1" applyBorder="1" applyAlignment="1" applyProtection="1">
      <alignment horizontal="left"/>
      <protection locked="0"/>
    </xf>
    <xf numFmtId="0" fontId="0" fillId="0" borderId="9" xfId="0" applyBorder="1" applyAlignment="1" applyProtection="1">
      <alignment wrapText="1"/>
      <protection locked="0"/>
    </xf>
    <xf numFmtId="0" fontId="0" fillId="0" borderId="10" xfId="0" applyBorder="1" applyAlignment="1" applyProtection="1">
      <alignment wrapText="1"/>
      <protection locked="0"/>
    </xf>
    <xf numFmtId="0" fontId="0" fillId="0" borderId="11" xfId="0" applyBorder="1" applyAlignment="1" applyProtection="1">
      <alignment wrapText="1"/>
      <protection locked="0"/>
    </xf>
    <xf numFmtId="167" fontId="13" fillId="0" borderId="15" xfId="0" applyNumberFormat="1" applyFont="1" applyBorder="1" applyAlignment="1" applyProtection="1">
      <alignment horizontal="left"/>
      <protection locked="0"/>
    </xf>
    <xf numFmtId="167" fontId="13" fillId="0" borderId="6" xfId="0" applyNumberFormat="1" applyFont="1" applyBorder="1" applyAlignment="1">
      <alignment horizontal="left"/>
    </xf>
    <xf numFmtId="0" fontId="13" fillId="0" borderId="6" xfId="0" applyFont="1" applyBorder="1" applyAlignment="1">
      <alignment horizontal="left" vertical="center"/>
    </xf>
    <xf numFmtId="0" fontId="13" fillId="0" borderId="15" xfId="0" applyFont="1" applyBorder="1" applyAlignment="1" applyProtection="1">
      <alignment horizontal="left"/>
      <protection locked="0"/>
    </xf>
    <xf numFmtId="0" fontId="0" fillId="0" borderId="6" xfId="0" applyBorder="1" applyAlignment="1">
      <alignment horizontal="left"/>
    </xf>
    <xf numFmtId="0" fontId="13" fillId="0" borderId="2" xfId="0" applyFont="1" applyBorder="1" applyAlignment="1" applyProtection="1">
      <alignment horizontal="left" vertical="center"/>
      <protection locked="0"/>
    </xf>
    <xf numFmtId="0" fontId="0" fillId="0" borderId="24" xfId="0" applyBorder="1" applyAlignment="1">
      <alignment horizontal="center" vertical="center"/>
    </xf>
    <xf numFmtId="0" fontId="1" fillId="0" borderId="26" xfId="2" applyFont="1" applyBorder="1" applyAlignment="1">
      <alignment horizontal="center" vertical="center"/>
    </xf>
    <xf numFmtId="0" fontId="1" fillId="0" borderId="26" xfId="0" applyFont="1" applyBorder="1" applyAlignment="1">
      <alignment vertical="center" wrapText="1"/>
    </xf>
    <xf numFmtId="0" fontId="1" fillId="0" borderId="0" xfId="2" applyFont="1"/>
    <xf numFmtId="0" fontId="1" fillId="0" borderId="26" xfId="2" applyFont="1" applyBorder="1" applyAlignment="1">
      <alignment wrapText="1"/>
    </xf>
    <xf numFmtId="0" fontId="1" fillId="0" borderId="0" xfId="2" applyFont="1" applyAlignment="1">
      <alignment wrapText="1"/>
    </xf>
    <xf numFmtId="0" fontId="1" fillId="0" borderId="17" xfId="0" applyFont="1" applyBorder="1" applyAlignment="1" applyProtection="1">
      <alignment wrapText="1"/>
      <protection locked="0"/>
    </xf>
    <xf numFmtId="0" fontId="1" fillId="0" borderId="0" xfId="0" applyFont="1" applyAlignment="1">
      <alignment wrapText="1"/>
    </xf>
    <xf numFmtId="0" fontId="1" fillId="0" borderId="26" xfId="0" applyFont="1" applyBorder="1" applyAlignment="1" applyProtection="1">
      <alignment wrapText="1"/>
      <protection locked="0"/>
    </xf>
    <xf numFmtId="0" fontId="1" fillId="0" borderId="17" xfId="2" applyFont="1" applyBorder="1" applyAlignment="1">
      <alignment horizontal="center" vertical="center"/>
    </xf>
    <xf numFmtId="0" fontId="1" fillId="0" borderId="17" xfId="2" applyFont="1" applyBorder="1" applyAlignment="1">
      <alignment vertical="top" wrapText="1"/>
    </xf>
    <xf numFmtId="0" fontId="1" fillId="0" borderId="24" xfId="2" applyFont="1" applyBorder="1" applyAlignment="1">
      <alignment vertical="top" wrapText="1"/>
    </xf>
    <xf numFmtId="0" fontId="1" fillId="0" borderId="26" xfId="0" applyFont="1" applyBorder="1" applyAlignment="1">
      <alignment wrapText="1"/>
    </xf>
    <xf numFmtId="0" fontId="1" fillId="0" borderId="17" xfId="2" applyFont="1" applyBorder="1" applyAlignment="1">
      <alignment horizontal="center" vertical="center"/>
    </xf>
    <xf numFmtId="0" fontId="1" fillId="0" borderId="17" xfId="2" applyFont="1" applyBorder="1" applyAlignment="1">
      <alignment wrapText="1"/>
    </xf>
    <xf numFmtId="0" fontId="1" fillId="0" borderId="24" xfId="2" applyFont="1" applyBorder="1" applyAlignment="1">
      <alignment horizontal="center" vertical="center"/>
    </xf>
    <xf numFmtId="0" fontId="1" fillId="0" borderId="26" xfId="2" applyFont="1" applyBorder="1" applyAlignment="1">
      <alignment horizontal="center"/>
    </xf>
    <xf numFmtId="0" fontId="1" fillId="0" borderId="0" xfId="2" applyFont="1" applyAlignment="1">
      <alignment horizontal="center"/>
    </xf>
    <xf numFmtId="0" fontId="13" fillId="0" borderId="26" xfId="0" applyFont="1" applyBorder="1" applyAlignment="1" applyProtection="1">
      <alignment horizontal="left"/>
      <protection locked="0"/>
    </xf>
    <xf numFmtId="0" fontId="13" fillId="0" borderId="26" xfId="0" applyFont="1" applyBorder="1" applyAlignment="1" applyProtection="1">
      <alignment horizontal="left" vertical="center"/>
      <protection locked="0"/>
    </xf>
    <xf numFmtId="166" fontId="13" fillId="0" borderId="26" xfId="0" applyNumberFormat="1" applyFont="1" applyBorder="1" applyAlignment="1" applyProtection="1">
      <alignment horizontal="left"/>
      <protection locked="0"/>
    </xf>
    <xf numFmtId="0" fontId="0" fillId="0" borderId="9" xfId="0" applyBorder="1" applyAlignment="1" applyProtection="1">
      <protection locked="0"/>
    </xf>
    <xf numFmtId="0" fontId="0" fillId="0" borderId="10" xfId="0" applyBorder="1" applyAlignment="1" applyProtection="1">
      <protection locked="0"/>
    </xf>
    <xf numFmtId="0" fontId="0" fillId="0" borderId="11" xfId="0" applyBorder="1" applyAlignment="1" applyProtection="1">
      <protection locked="0"/>
    </xf>
  </cellXfs>
  <cellStyles count="4">
    <cellStyle name="Hyperlink" xfId="3" builtinId="8"/>
    <cellStyle name="Normal" xfId="0" builtinId="0"/>
    <cellStyle name="Normal 2" xfId="2" xr:uid="{DF4FE541-2957-46DE-922E-A0F36EA61FF1}"/>
    <cellStyle name="Percent" xfId="1" builtinId="5"/>
  </cellStyles>
  <dxfs count="8">
    <dxf>
      <font>
        <color rgb="FFFF0000"/>
      </font>
      <fill>
        <patternFill>
          <bgColor rgb="FFFFC7CE"/>
        </patternFill>
      </fill>
    </dxf>
    <dxf>
      <font>
        <color rgb="FFFF0000"/>
      </font>
      <fill>
        <patternFill>
          <bgColor rgb="FF92D050"/>
        </patternFill>
      </fill>
    </dxf>
    <dxf>
      <font>
        <color rgb="FFFF0000"/>
      </font>
      <fill>
        <patternFill>
          <bgColor rgb="FFFFC7CE"/>
        </patternFill>
      </fill>
    </dxf>
    <dxf>
      <font>
        <color rgb="FFFF0000"/>
      </font>
      <fill>
        <patternFill>
          <bgColor rgb="FF92D050"/>
        </patternFill>
      </fill>
    </dxf>
    <dxf>
      <fill>
        <patternFill>
          <bgColor rgb="FF00B0F0"/>
        </patternFill>
      </fill>
    </dxf>
    <dxf>
      <fill>
        <patternFill>
          <bgColor rgb="FF00B050"/>
        </patternFill>
      </fill>
    </dxf>
    <dxf>
      <fill>
        <patternFill>
          <bgColor rgb="FFFFC000"/>
        </patternFill>
      </fill>
    </dxf>
    <dxf>
      <fill>
        <patternFill>
          <bgColor rgb="FFFF0000"/>
        </patternFill>
      </fill>
    </dxf>
  </dxfs>
  <tableStyles count="0" defaultTableStyle="TableStyleMedium9" defaultPivotStyle="PivotStyleMedium4"/>
  <colors>
    <mruColors>
      <color rgb="FFFFC7CE"/>
      <color rgb="FFFF939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Fire Flow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1011826186192659E-2"/>
          <c:y val="0.10661157024793388"/>
          <c:w val="0.90094447342867801"/>
          <c:h val="0.76980201854933428"/>
        </c:manualLayout>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og"/>
            <c:dispRSqr val="0"/>
            <c:dispEq val="0"/>
          </c:trendline>
          <c:trendline>
            <c:spPr>
              <a:ln w="19050" cap="rnd">
                <a:solidFill>
                  <a:schemeClr val="accent1"/>
                </a:solidFill>
                <a:prstDash val="sysDot"/>
              </a:ln>
              <a:effectLst/>
            </c:spPr>
            <c:trendlineType val="power"/>
            <c:dispRSqr val="0"/>
            <c:dispEq val="0"/>
          </c:trendline>
          <c:trendline>
            <c:spPr>
              <a:ln w="19050" cap="rnd">
                <a:solidFill>
                  <a:schemeClr val="accent1"/>
                </a:solidFill>
                <a:prstDash val="sysDot"/>
              </a:ln>
              <a:effectLst/>
            </c:spPr>
            <c:trendlineType val="power"/>
            <c:dispRSqr val="0"/>
            <c:dispEq val="0"/>
          </c:trendline>
          <c:trendline>
            <c:spPr>
              <a:ln w="19050" cap="rnd">
                <a:solidFill>
                  <a:schemeClr val="accent1"/>
                </a:solidFill>
                <a:prstDash val="sysDot"/>
              </a:ln>
              <a:effectLst/>
            </c:spPr>
            <c:trendlineType val="power"/>
            <c:dispRSqr val="0"/>
            <c:dispEq val="0"/>
          </c:trendline>
          <c:trendline>
            <c:spPr>
              <a:ln w="19050" cap="rnd">
                <a:solidFill>
                  <a:schemeClr val="accent1"/>
                </a:solidFill>
                <a:prstDash val="sysDot"/>
              </a:ln>
              <a:effectLst/>
            </c:spPr>
            <c:trendlineType val="poly"/>
            <c:order val="2"/>
            <c:dispRSqr val="0"/>
            <c:dispEq val="0"/>
          </c:trendline>
          <c:xVal>
            <c:numRef>
              <c:f>Data!$A$9:$A$11</c:f>
              <c:numCache>
                <c:formatCode>0.00</c:formatCode>
                <c:ptCount val="3"/>
                <c:pt idx="0" formatCode="General">
                  <c:v>0</c:v>
                </c:pt>
                <c:pt idx="1">
                  <c:v>104.82711971562429</c:v>
                </c:pt>
                <c:pt idx="2">
                  <c:v>221.60831335900491</c:v>
                </c:pt>
              </c:numCache>
            </c:numRef>
          </c:xVal>
          <c:yVal>
            <c:numRef>
              <c:f>Data!$B$9:$B$11</c:f>
              <c:numCache>
                <c:formatCode>0.00</c:formatCode>
                <c:ptCount val="3"/>
                <c:pt idx="0">
                  <c:v>60</c:v>
                </c:pt>
                <c:pt idx="1">
                  <c:v>50</c:v>
                </c:pt>
                <c:pt idx="2">
                  <c:v>20</c:v>
                </c:pt>
              </c:numCache>
            </c:numRef>
          </c:yVal>
          <c:smooth val="0"/>
          <c:extLst>
            <c:ext xmlns:c16="http://schemas.microsoft.com/office/drawing/2014/chart" uri="{C3380CC4-5D6E-409C-BE32-E72D297353CC}">
              <c16:uniqueId val="{00000005-A490-437C-9E6F-B636DBB90ADF}"/>
            </c:ext>
          </c:extLst>
        </c:ser>
        <c:dLbls>
          <c:showLegendKey val="0"/>
          <c:showVal val="0"/>
          <c:showCatName val="0"/>
          <c:showSerName val="0"/>
          <c:showPercent val="0"/>
          <c:showBubbleSize val="0"/>
        </c:dLbls>
        <c:axId val="1658475472"/>
        <c:axId val="1658465072"/>
      </c:scatterChart>
      <c:valAx>
        <c:axId val="165847547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Flow (l/s)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8465072"/>
        <c:crosses val="autoZero"/>
        <c:crossBetween val="midCat"/>
      </c:valAx>
      <c:valAx>
        <c:axId val="16584650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Pressure (psi)</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847547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28575</xdr:colOff>
      <xdr:row>45</xdr:row>
      <xdr:rowOff>19050</xdr:rowOff>
    </xdr:from>
    <xdr:to>
      <xdr:col>3</xdr:col>
      <xdr:colOff>4274820</xdr:colOff>
      <xdr:row>60</xdr:row>
      <xdr:rowOff>137160</xdr:rowOff>
    </xdr:to>
    <xdr:graphicFrame macro="">
      <xdr:nvGraphicFramePr>
        <xdr:cNvPr id="2" name="Chart 1">
          <a:extLst>
            <a:ext uri="{FF2B5EF4-FFF2-40B4-BE49-F238E27FC236}">
              <a16:creationId xmlns:a16="http://schemas.microsoft.com/office/drawing/2014/main" id="{2FC1B0AF-671A-4A74-9314-6DCFD6DB67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arrie.ca/City%20Hall/Planning-and-Development/Engineering-Resources/Pages/Engineering-Standards-Policies-Guidelines.asp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B6C32-20E4-4F5F-8FF0-65DDF8F8146F}">
  <dimension ref="B2:E37"/>
  <sheetViews>
    <sheetView workbookViewId="0">
      <selection activeCell="C30" sqref="C30"/>
    </sheetView>
  </sheetViews>
  <sheetFormatPr defaultColWidth="8.75" defaultRowHeight="14.45"/>
  <cols>
    <col min="1" max="1" width="3.625" style="29" customWidth="1"/>
    <col min="2" max="2" width="5.25" style="35" customWidth="1"/>
    <col min="3" max="3" width="68.25" style="29" customWidth="1"/>
    <col min="4" max="16384" width="8.75" style="29"/>
  </cols>
  <sheetData>
    <row r="2" spans="2:5" ht="101.45">
      <c r="B2" s="72">
        <v>1</v>
      </c>
      <c r="C2" s="73" t="s">
        <v>0</v>
      </c>
      <c r="D2" s="74"/>
      <c r="E2" s="74"/>
    </row>
    <row r="3" spans="2:5" ht="72.599999999999994">
      <c r="B3" s="72">
        <v>2</v>
      </c>
      <c r="C3" s="75" t="s">
        <v>1</v>
      </c>
      <c r="D3" s="76"/>
      <c r="E3" s="76"/>
    </row>
    <row r="4" spans="2:5" ht="57.95">
      <c r="B4" s="72">
        <v>3</v>
      </c>
      <c r="C4" s="77" t="s">
        <v>2</v>
      </c>
      <c r="D4" s="78"/>
      <c r="E4" s="78"/>
    </row>
    <row r="5" spans="2:5" ht="29.1">
      <c r="B5" s="72">
        <v>4</v>
      </c>
      <c r="C5" s="79" t="s">
        <v>3</v>
      </c>
      <c r="D5" s="78"/>
      <c r="E5" s="78"/>
    </row>
    <row r="6" spans="2:5" ht="48" customHeight="1">
      <c r="B6" s="72">
        <v>5</v>
      </c>
      <c r="C6" s="75" t="s">
        <v>4</v>
      </c>
      <c r="D6" s="74"/>
      <c r="E6" s="74"/>
    </row>
    <row r="7" spans="2:5">
      <c r="B7" s="80">
        <v>6</v>
      </c>
      <c r="C7" s="81" t="s">
        <v>5</v>
      </c>
      <c r="D7" s="74"/>
      <c r="E7" s="74"/>
    </row>
    <row r="8" spans="2:5" ht="162.6">
      <c r="B8" s="71"/>
      <c r="C8" s="82" t="s">
        <v>6</v>
      </c>
      <c r="D8" s="74"/>
      <c r="E8" s="74"/>
    </row>
    <row r="9" spans="2:5" ht="29.1">
      <c r="B9" s="80">
        <v>7</v>
      </c>
      <c r="C9" s="81" t="s">
        <v>7</v>
      </c>
      <c r="D9" s="74"/>
      <c r="E9" s="74"/>
    </row>
    <row r="10" spans="2:5" ht="85.9" customHeight="1">
      <c r="B10" s="71"/>
      <c r="C10" s="82" t="s">
        <v>8</v>
      </c>
      <c r="D10" s="74"/>
      <c r="E10" s="74"/>
    </row>
    <row r="11" spans="2:5" ht="159.6">
      <c r="B11" s="72">
        <v>8</v>
      </c>
      <c r="C11" s="75" t="s">
        <v>9</v>
      </c>
      <c r="D11" s="74"/>
      <c r="E11" s="74"/>
    </row>
    <row r="12" spans="2:5" ht="43.5">
      <c r="B12" s="72">
        <v>9</v>
      </c>
      <c r="C12" s="83" t="s">
        <v>10</v>
      </c>
      <c r="D12" s="74"/>
      <c r="E12" s="74"/>
    </row>
    <row r="13" spans="2:5" ht="39" customHeight="1">
      <c r="B13" s="84">
        <v>10</v>
      </c>
      <c r="C13" s="85" t="s">
        <v>11</v>
      </c>
      <c r="D13" s="74"/>
      <c r="E13" s="74"/>
    </row>
    <row r="14" spans="2:5" ht="29.1">
      <c r="B14" s="86"/>
      <c r="C14" s="33" t="s">
        <v>12</v>
      </c>
      <c r="D14" s="74"/>
      <c r="E14" s="74"/>
    </row>
    <row r="15" spans="2:5">
      <c r="B15" s="34">
        <v>11</v>
      </c>
      <c r="C15" s="30" t="s">
        <v>13</v>
      </c>
      <c r="D15" s="74"/>
      <c r="E15" s="74"/>
    </row>
    <row r="16" spans="2:5" ht="29.1">
      <c r="B16" s="34">
        <v>12</v>
      </c>
      <c r="C16" s="31" t="s">
        <v>14</v>
      </c>
      <c r="D16" s="74"/>
      <c r="E16" s="74"/>
    </row>
    <row r="17" spans="2:3">
      <c r="B17" s="34">
        <v>13</v>
      </c>
      <c r="C17" s="32" t="s">
        <v>15</v>
      </c>
    </row>
    <row r="18" spans="2:3" ht="29.1">
      <c r="B18" s="72">
        <v>14</v>
      </c>
      <c r="C18" s="75" t="s">
        <v>16</v>
      </c>
    </row>
    <row r="19" spans="2:3" ht="18.75" customHeight="1">
      <c r="B19" s="72">
        <v>15</v>
      </c>
      <c r="C19" s="75" t="s">
        <v>17</v>
      </c>
    </row>
    <row r="20" spans="2:3" ht="29.1">
      <c r="B20" s="72">
        <v>16</v>
      </c>
      <c r="C20" s="75" t="s">
        <v>18</v>
      </c>
    </row>
    <row r="21" spans="2:3" ht="43.5">
      <c r="B21" s="87">
        <v>17</v>
      </c>
      <c r="C21" s="75" t="s">
        <v>19</v>
      </c>
    </row>
    <row r="22" spans="2:3" ht="43.5">
      <c r="B22" s="87">
        <v>18</v>
      </c>
      <c r="C22" s="75" t="s">
        <v>20</v>
      </c>
    </row>
    <row r="23" spans="2:3" ht="29.1">
      <c r="B23" s="87">
        <v>19</v>
      </c>
      <c r="C23" s="75" t="s">
        <v>21</v>
      </c>
    </row>
    <row r="24" spans="2:3">
      <c r="B24" s="88"/>
      <c r="C24" s="76"/>
    </row>
    <row r="25" spans="2:3">
      <c r="B25" s="88"/>
      <c r="C25" s="76"/>
    </row>
    <row r="26" spans="2:3">
      <c r="B26" s="88"/>
      <c r="C26" s="76"/>
    </row>
    <row r="27" spans="2:3">
      <c r="B27" s="88"/>
      <c r="C27" s="76"/>
    </row>
    <row r="28" spans="2:3">
      <c r="B28" s="88"/>
      <c r="C28" s="76"/>
    </row>
    <row r="29" spans="2:3">
      <c r="B29" s="88"/>
      <c r="C29" s="76"/>
    </row>
    <row r="30" spans="2:3">
      <c r="B30" s="88"/>
      <c r="C30" s="76"/>
    </row>
    <row r="31" spans="2:3">
      <c r="B31" s="88"/>
      <c r="C31" s="76"/>
    </row>
    <row r="32" spans="2:3">
      <c r="B32" s="88"/>
      <c r="C32" s="76"/>
    </row>
    <row r="33" spans="3:3">
      <c r="C33" s="76"/>
    </row>
    <row r="34" spans="3:3">
      <c r="C34" s="76"/>
    </row>
    <row r="35" spans="3:3">
      <c r="C35" s="76"/>
    </row>
    <row r="36" spans="3:3">
      <c r="C36" s="76"/>
    </row>
    <row r="37" spans="3:3">
      <c r="C37" s="76"/>
    </row>
  </sheetData>
  <mergeCells count="2">
    <mergeCell ref="B7:B8"/>
    <mergeCell ref="B9:B10"/>
  </mergeCells>
  <hyperlinks>
    <hyperlink ref="C14" r:id="rId1" xr:uid="{D85E11DC-93D1-4CB2-9221-9AE8C009F4FE}"/>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7"/>
  <sheetViews>
    <sheetView tabSelected="1" zoomScaleNormal="100" workbookViewId="0">
      <selection activeCell="B2" sqref="B2:D2"/>
    </sheetView>
  </sheetViews>
  <sheetFormatPr defaultColWidth="11.25" defaultRowHeight="15.6"/>
  <cols>
    <col min="1" max="1" width="1.25" customWidth="1"/>
    <col min="2" max="2" width="47.75" bestFit="1" customWidth="1"/>
    <col min="3" max="3" width="9.875" customWidth="1"/>
    <col min="4" max="4" width="55.875" customWidth="1"/>
    <col min="5" max="5" width="1.375" customWidth="1"/>
    <col min="6" max="8" width="11.25" customWidth="1"/>
  </cols>
  <sheetData>
    <row r="1" spans="2:4" ht="6.6" customHeight="1" thickBot="1"/>
    <row r="2" spans="2:4" ht="31.15" customHeight="1">
      <c r="B2" s="42" t="s">
        <v>22</v>
      </c>
      <c r="C2" s="43"/>
      <c r="D2" s="44"/>
    </row>
    <row r="3" spans="2:4" ht="15.6" customHeight="1" thickBot="1">
      <c r="B3" s="47">
        <f ca="1">TODAY()</f>
        <v>46209</v>
      </c>
      <c r="C3" s="48"/>
      <c r="D3" s="49"/>
    </row>
    <row r="4" spans="2:4" ht="15.6" customHeight="1">
      <c r="B4" s="14" t="s">
        <v>23</v>
      </c>
      <c r="C4" s="58" t="s">
        <v>24</v>
      </c>
      <c r="D4" s="59"/>
    </row>
    <row r="5" spans="2:4" ht="15.6" customHeight="1">
      <c r="B5" s="14" t="s">
        <v>25</v>
      </c>
      <c r="C5" s="68" t="s">
        <v>24</v>
      </c>
      <c r="D5" s="69"/>
    </row>
    <row r="6" spans="2:4">
      <c r="B6" s="6" t="s">
        <v>26</v>
      </c>
      <c r="C6" s="89" t="s">
        <v>24</v>
      </c>
      <c r="D6" s="60"/>
    </row>
    <row r="7" spans="2:4">
      <c r="B7" s="6" t="s">
        <v>27</v>
      </c>
      <c r="C7" s="89" t="s">
        <v>24</v>
      </c>
      <c r="D7" s="60"/>
    </row>
    <row r="8" spans="2:4" ht="102.6" customHeight="1">
      <c r="B8" s="36" t="s">
        <v>28</v>
      </c>
      <c r="C8" s="90" t="s">
        <v>24</v>
      </c>
      <c r="D8" s="70"/>
    </row>
    <row r="9" spans="2:4">
      <c r="B9" s="6" t="s">
        <v>29</v>
      </c>
      <c r="C9" s="91" t="s">
        <v>24</v>
      </c>
      <c r="D9" s="61"/>
    </row>
    <row r="10" spans="2:4">
      <c r="B10" s="6" t="s">
        <v>30</v>
      </c>
      <c r="C10" s="65" t="s">
        <v>24</v>
      </c>
      <c r="D10" s="66"/>
    </row>
    <row r="11" spans="2:4">
      <c r="B11" s="6" t="s">
        <v>30</v>
      </c>
      <c r="C11" s="65" t="s">
        <v>24</v>
      </c>
      <c r="D11" s="66"/>
    </row>
    <row r="12" spans="2:4" ht="28.15" customHeight="1">
      <c r="B12" s="6" t="s">
        <v>31</v>
      </c>
      <c r="C12" s="56" t="s">
        <v>24</v>
      </c>
      <c r="D12" s="67"/>
    </row>
    <row r="13" spans="2:4" ht="43.15" customHeight="1">
      <c r="B13" s="13" t="s">
        <v>32</v>
      </c>
      <c r="C13" s="56" t="s">
        <v>33</v>
      </c>
      <c r="D13" s="57"/>
    </row>
    <row r="14" spans="2:4" ht="43.15" customHeight="1" thickBot="1">
      <c r="B14" s="13" t="s">
        <v>34</v>
      </c>
      <c r="C14" s="56" t="s">
        <v>33</v>
      </c>
      <c r="D14" s="57"/>
    </row>
    <row r="15" spans="2:4">
      <c r="B15" s="7" t="s">
        <v>35</v>
      </c>
      <c r="C15" s="21">
        <v>60</v>
      </c>
      <c r="D15" s="4" t="s">
        <v>36</v>
      </c>
    </row>
    <row r="16" spans="2:4">
      <c r="B16" s="6" t="s">
        <v>37</v>
      </c>
      <c r="C16" s="22">
        <v>50</v>
      </c>
      <c r="D16" s="2" t="s">
        <v>36</v>
      </c>
    </row>
    <row r="17" spans="2:4">
      <c r="B17" s="14" t="s">
        <v>38</v>
      </c>
      <c r="C17" s="22">
        <v>250</v>
      </c>
      <c r="D17" s="2" t="s">
        <v>39</v>
      </c>
    </row>
    <row r="18" spans="2:4">
      <c r="B18" s="14" t="s">
        <v>40</v>
      </c>
      <c r="C18" s="22">
        <v>250</v>
      </c>
      <c r="D18" s="2" t="s">
        <v>39</v>
      </c>
    </row>
    <row r="19" spans="2:4">
      <c r="B19" s="14" t="s">
        <v>41</v>
      </c>
      <c r="C19" s="39">
        <f>C17-C18</f>
        <v>0</v>
      </c>
      <c r="D19" s="2" t="s">
        <v>39</v>
      </c>
    </row>
    <row r="20" spans="2:4">
      <c r="B20" s="6" t="s">
        <v>42</v>
      </c>
      <c r="C20" s="22">
        <v>24</v>
      </c>
      <c r="D20" s="2" t="s">
        <v>36</v>
      </c>
    </row>
    <row r="21" spans="2:4">
      <c r="B21" s="6" t="s">
        <v>43</v>
      </c>
      <c r="C21" s="22">
        <v>25</v>
      </c>
      <c r="D21" s="2" t="s">
        <v>36</v>
      </c>
    </row>
    <row r="22" spans="2:4">
      <c r="B22" s="6" t="s">
        <v>44</v>
      </c>
      <c r="C22" s="22">
        <v>2.5</v>
      </c>
      <c r="D22" s="2" t="s">
        <v>45</v>
      </c>
    </row>
    <row r="23" spans="2:4" ht="15.95" thickBot="1">
      <c r="B23" s="8" t="s">
        <v>46</v>
      </c>
      <c r="C23" s="23">
        <v>0.9</v>
      </c>
      <c r="D23" s="5"/>
    </row>
    <row r="24" spans="2:4">
      <c r="B24" s="18" t="s">
        <v>47</v>
      </c>
      <c r="C24" s="24">
        <f>(C15-C16)/C15*100</f>
        <v>16.666666666666664</v>
      </c>
      <c r="D24" s="19" t="s">
        <v>48</v>
      </c>
    </row>
    <row r="25" spans="2:4" ht="30.95">
      <c r="B25" s="17"/>
      <c r="C25" s="25"/>
      <c r="D25" s="20" t="str">
        <f>IF(C24&lt;25, "Minimum pressure drop of 25% is recommended, please consider opening other outlets or flowing additional hydrants", "Meets minimum pressure drop recommendation of 25%")</f>
        <v>Minimum pressure drop of 25% is recommended, please consider opening other outlets or flowing additional hydrants</v>
      </c>
    </row>
    <row r="26" spans="2:4">
      <c r="B26" s="8" t="s">
        <v>49</v>
      </c>
      <c r="C26" s="40">
        <f>C15-C16</f>
        <v>10</v>
      </c>
      <c r="D26" s="41" t="s">
        <v>36</v>
      </c>
    </row>
    <row r="27" spans="2:4">
      <c r="B27" s="17"/>
      <c r="C27" s="25"/>
      <c r="D27" s="20" t="str">
        <f>IF(C26&lt;10,"Minimum pressure drop of 10 psi is recommended, please consider opening other outlets or flowing additional hydrants","Meets minimum pressure drop recommendation of 10 psi")</f>
        <v>Meets minimum pressure drop recommendation of 10 psi</v>
      </c>
    </row>
    <row r="28" spans="2:4" ht="15.6" customHeight="1">
      <c r="B28" s="9" t="s">
        <v>50</v>
      </c>
      <c r="C28" s="26">
        <f>29.84*C23*C22^2*SQRT(C20)</f>
        <v>822.29370665231295</v>
      </c>
      <c r="D28" s="2" t="s">
        <v>51</v>
      </c>
    </row>
    <row r="29" spans="2:4" ht="15.6" customHeight="1">
      <c r="B29" s="9" t="s">
        <v>52</v>
      </c>
      <c r="C29" s="26">
        <f>29.84*C23*C22^2*SQRT(C21)</f>
        <v>839.25000000000011</v>
      </c>
      <c r="D29" s="2" t="s">
        <v>51</v>
      </c>
    </row>
    <row r="30" spans="2:4" ht="15.6" customHeight="1">
      <c r="B30" s="9" t="s">
        <v>53</v>
      </c>
      <c r="C30" s="26">
        <f>SUM(C28:C29)/15.850323</f>
        <v>104.82711971562429</v>
      </c>
      <c r="D30" s="2" t="s">
        <v>54</v>
      </c>
    </row>
    <row r="31" spans="2:4" ht="15.6" customHeight="1">
      <c r="B31" s="9" t="s">
        <v>55</v>
      </c>
      <c r="C31" s="27">
        <v>20</v>
      </c>
      <c r="D31" s="2" t="s">
        <v>36</v>
      </c>
    </row>
    <row r="32" spans="2:4" ht="15.6" customHeight="1">
      <c r="B32" s="6" t="s">
        <v>56</v>
      </c>
      <c r="C32" s="26">
        <f>C28*(($C$15-$C$31)/($C$15-$C$16))^0.54</f>
        <v>1738.3585651431649</v>
      </c>
      <c r="D32" s="2" t="s">
        <v>51</v>
      </c>
    </row>
    <row r="33" spans="2:4" ht="15.6" customHeight="1">
      <c r="B33" s="10" t="s">
        <v>57</v>
      </c>
      <c r="C33" s="26">
        <f>C29*(($C$15-$C$31)/($C$15-$C$16))^0.54</f>
        <v>1774.2047810822773</v>
      </c>
      <c r="D33" s="2" t="s">
        <v>51</v>
      </c>
    </row>
    <row r="34" spans="2:4" ht="17.45">
      <c r="B34" s="10" t="s">
        <v>58</v>
      </c>
      <c r="C34" s="26">
        <f>(C28+C29)*(($C$15-$C$31)/($C$15-$C$16))^0.54</f>
        <v>3512.5633462254427</v>
      </c>
      <c r="D34" s="2" t="s">
        <v>51</v>
      </c>
    </row>
    <row r="35" spans="2:4" ht="17.45">
      <c r="B35" s="10" t="s">
        <v>58</v>
      </c>
      <c r="C35" s="28">
        <f>C34/15.850323</f>
        <v>221.60831335900491</v>
      </c>
      <c r="D35" s="5" t="s">
        <v>54</v>
      </c>
    </row>
    <row r="36" spans="2:4">
      <c r="B36" s="8" t="s">
        <v>59</v>
      </c>
      <c r="C36" s="37" t="s">
        <v>60</v>
      </c>
      <c r="D36" s="38" t="s">
        <v>61</v>
      </c>
    </row>
    <row r="37" spans="2:4" ht="15.95" thickBot="1">
      <c r="B37" s="12" t="s">
        <v>62</v>
      </c>
      <c r="C37" s="45" t="str">
        <f>IF(C34&lt;Data!B5,Data!B6,IF(C34&lt;Data!C5,Data!C6,IF(C34&lt;Data!D5,Data!D6,IF(C34&gt;Data!D5,Data!E6))))</f>
        <v>Blue</v>
      </c>
      <c r="D37" s="46"/>
    </row>
    <row r="38" spans="2:4">
      <c r="B38" s="92" t="s">
        <v>63</v>
      </c>
      <c r="C38" s="93"/>
      <c r="D38" s="94"/>
    </row>
    <row r="39" spans="2:4">
      <c r="B39" s="50" t="s">
        <v>24</v>
      </c>
      <c r="C39" s="51"/>
      <c r="D39" s="52"/>
    </row>
    <row r="40" spans="2:4">
      <c r="B40" s="50"/>
      <c r="C40" s="51"/>
      <c r="D40" s="52"/>
    </row>
    <row r="41" spans="2:4" ht="15.95" thickBot="1">
      <c r="B41" s="53"/>
      <c r="C41" s="54"/>
      <c r="D41" s="55"/>
    </row>
    <row r="42" spans="2:4" ht="27.6" customHeight="1">
      <c r="B42" s="62" t="s">
        <v>64</v>
      </c>
      <c r="C42" s="63"/>
      <c r="D42" s="64"/>
    </row>
    <row r="43" spans="2:4">
      <c r="B43" s="50" t="s">
        <v>24</v>
      </c>
      <c r="C43" s="51"/>
      <c r="D43" s="52"/>
    </row>
    <row r="44" spans="2:4">
      <c r="B44" s="50"/>
      <c r="C44" s="51"/>
      <c r="D44" s="52"/>
    </row>
    <row r="45" spans="2:4" ht="15.95" thickBot="1">
      <c r="B45" s="53"/>
      <c r="C45" s="54"/>
      <c r="D45" s="55"/>
    </row>
    <row r="47" spans="2:4">
      <c r="B47" s="11"/>
    </row>
  </sheetData>
  <sheetProtection sheet="1" objects="1" scenarios="1"/>
  <mergeCells count="18">
    <mergeCell ref="C7:D7"/>
    <mergeCell ref="C8:D8"/>
    <mergeCell ref="B2:D2"/>
    <mergeCell ref="C37:D37"/>
    <mergeCell ref="B3:D3"/>
    <mergeCell ref="B43:D45"/>
    <mergeCell ref="C14:D14"/>
    <mergeCell ref="C4:D4"/>
    <mergeCell ref="C6:D6"/>
    <mergeCell ref="C9:D9"/>
    <mergeCell ref="B39:D41"/>
    <mergeCell ref="B38:D38"/>
    <mergeCell ref="B42:D42"/>
    <mergeCell ref="C10:D10"/>
    <mergeCell ref="C11:D11"/>
    <mergeCell ref="C12:D12"/>
    <mergeCell ref="C5:D5"/>
    <mergeCell ref="C13:D13"/>
  </mergeCells>
  <conditionalFormatting sqref="C37:D37">
    <cfRule type="containsText" dxfId="7" priority="5" operator="containsText" text="Red">
      <formula>NOT(ISERROR(SEARCH("Red",C37)))</formula>
    </cfRule>
    <cfRule type="containsText" dxfId="6" priority="6" operator="containsText" text="Orange">
      <formula>NOT(ISERROR(SEARCH("Orange",C37)))</formula>
    </cfRule>
    <cfRule type="containsText" dxfId="5" priority="7" operator="containsText" text="Green">
      <formula>NOT(ISERROR(SEARCH("Green",C37)))</formula>
    </cfRule>
    <cfRule type="containsText" dxfId="4" priority="8" operator="containsText" text="blue">
      <formula>NOT(ISERROR(SEARCH("blue",C37)))</formula>
    </cfRule>
  </conditionalFormatting>
  <conditionalFormatting sqref="C24">
    <cfRule type="cellIs" dxfId="3" priority="3" operator="greaterThanOrEqual">
      <formula>25</formula>
    </cfRule>
    <cfRule type="cellIs" dxfId="2" priority="4" operator="lessThan">
      <formula>25</formula>
    </cfRule>
  </conditionalFormatting>
  <conditionalFormatting sqref="C26">
    <cfRule type="cellIs" dxfId="1" priority="1" operator="greaterThanOrEqual">
      <formula>10</formula>
    </cfRule>
    <cfRule type="cellIs" dxfId="0" priority="2" operator="lessThan">
      <formula>10</formula>
    </cfRule>
  </conditionalFormatting>
  <printOptions horizontalCentered="1"/>
  <pageMargins left="0.5" right="0.5" top="0.25" bottom="0.25" header="0.5" footer="0.511811023622047"/>
  <pageSetup scale="65" orientation="portrait" r:id="rId1"/>
  <ignoredErrors>
    <ignoredError sqref="C19" unlocked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Data!$B$2:$D$2</xm:f>
          </x14:formula1>
          <xm:sqref>C23</xm:sqref>
        </x14:dataValidation>
        <x14:dataValidation type="list" allowBlank="1" showInputMessage="1" showErrorMessage="1" promptTitle="Yes/No" prompt="Select Yes or No" xr:uid="{352F5ADC-5A54-41EF-AF1C-CD1710AB7F3F}">
          <x14:formula1>
            <xm:f>Data!$B$14:$B$15</xm:f>
          </x14:formula1>
          <xm:sqref>C36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32588-27C0-4BAD-B2E1-157EB9EB13FA}">
  <dimension ref="A2:F15"/>
  <sheetViews>
    <sheetView workbookViewId="0">
      <selection activeCell="B11" sqref="B11"/>
    </sheetView>
  </sheetViews>
  <sheetFormatPr defaultRowHeight="15.6"/>
  <cols>
    <col min="1" max="1" width="20.5" bestFit="1" customWidth="1"/>
  </cols>
  <sheetData>
    <row r="2" spans="1:6">
      <c r="A2" s="3" t="s">
        <v>46</v>
      </c>
      <c r="B2" s="1">
        <v>0.7</v>
      </c>
      <c r="C2" s="1">
        <v>0.8</v>
      </c>
      <c r="D2" s="1">
        <v>0.9</v>
      </c>
      <c r="E2" s="1"/>
    </row>
    <row r="3" spans="1:6">
      <c r="A3" s="3"/>
      <c r="B3" s="1"/>
      <c r="C3" s="1"/>
      <c r="D3" s="1"/>
      <c r="E3" s="1"/>
    </row>
    <row r="4" spans="1:6">
      <c r="A4" s="3" t="s">
        <v>65</v>
      </c>
      <c r="B4" s="16">
        <f>B5/15.850323</f>
        <v>31.545098481589303</v>
      </c>
      <c r="C4" s="16">
        <f>C5/15.850323</f>
        <v>63.090196963178606</v>
      </c>
      <c r="D4" s="16">
        <f>D5/15.850323</f>
        <v>94.635295444767905</v>
      </c>
      <c r="E4" s="1" t="s">
        <v>66</v>
      </c>
      <c r="F4" t="s">
        <v>54</v>
      </c>
    </row>
    <row r="5" spans="1:6">
      <c r="A5" s="3"/>
      <c r="B5" s="1">
        <v>500</v>
      </c>
      <c r="C5" s="1">
        <v>1000</v>
      </c>
      <c r="D5" s="1">
        <v>1500</v>
      </c>
      <c r="E5" s="1" t="s">
        <v>67</v>
      </c>
      <c r="F5" t="s">
        <v>51</v>
      </c>
    </row>
    <row r="6" spans="1:6">
      <c r="B6" s="1" t="s">
        <v>68</v>
      </c>
      <c r="C6" s="1" t="s">
        <v>69</v>
      </c>
      <c r="D6" s="1" t="s">
        <v>70</v>
      </c>
      <c r="E6" s="1" t="s">
        <v>71</v>
      </c>
    </row>
    <row r="8" spans="1:6" ht="16.149999999999999" customHeight="1">
      <c r="A8" s="1" t="s">
        <v>54</v>
      </c>
      <c r="B8" s="1" t="s">
        <v>36</v>
      </c>
    </row>
    <row r="9" spans="1:6">
      <c r="A9">
        <v>0</v>
      </c>
      <c r="B9" s="15">
        <f>'Fire Flow Calc'!C15</f>
        <v>60</v>
      </c>
    </row>
    <row r="10" spans="1:6">
      <c r="A10" s="15">
        <f>SUM('Fire Flow Calc'!C28:C29)/15.850323</f>
        <v>104.82711971562429</v>
      </c>
      <c r="B10" s="15">
        <f>'Fire Flow Calc'!C16</f>
        <v>50</v>
      </c>
    </row>
    <row r="11" spans="1:6">
      <c r="A11" s="15">
        <f>'Fire Flow Calc'!C35</f>
        <v>221.60831335900491</v>
      </c>
      <c r="B11" s="15">
        <f>'Fire Flow Calc'!C31</f>
        <v>20</v>
      </c>
    </row>
    <row r="14" spans="1:6">
      <c r="B14" t="s">
        <v>72</v>
      </c>
    </row>
    <row r="15" spans="1:6">
      <c r="B15" t="s">
        <v>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ABD564F505AB419076A791D0750F15" ma:contentTypeVersion="16" ma:contentTypeDescription="Create a new document." ma:contentTypeScope="" ma:versionID="d9700bb6b87d40a70bb06607f9f4c7de">
  <xsd:schema xmlns:xsd="http://www.w3.org/2001/XMLSchema" xmlns:xs="http://www.w3.org/2001/XMLSchema" xmlns:p="http://schemas.microsoft.com/office/2006/metadata/properties" xmlns:ns2="2e9f229e-4cd9-4d28-9308-78261b3350c6" xmlns:ns3="125c528b-64f7-4f3f-be68-61db35fc24dc" targetNamespace="http://schemas.microsoft.com/office/2006/metadata/properties" ma:root="true" ma:fieldsID="d931b3b19e5df998000ae26feae23176" ns2:_="" ns3:_="">
    <xsd:import namespace="2e9f229e-4cd9-4d28-9308-78261b3350c6"/>
    <xsd:import namespace="125c528b-64f7-4f3f-be68-61db35fc24dc"/>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2:SharedWithUsers" minOccurs="0"/>
                <xsd:element ref="ns2:SharedWithDetails" minOccurs="0"/>
                <xsd:element ref="ns3:MediaServiceSearchPropertie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9f229e-4cd9-4d28-9308-78261b3350c6"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9b67269a-4907-4f94-a2f3-a87fee3f88c8"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d035c4cf-0ae7-4faf-a36f-2cdf1fcc622f}" ma:internalName="TaxCatchAll" ma:showField="CatchAllData" ma:web="2e9f229e-4cd9-4d28-9308-78261b3350c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5c528b-64f7-4f3f-be68-61db35fc24d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b67269a-4907-4f94-a2f3-a87fee3f88c8"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5c528b-64f7-4f3f-be68-61db35fc24dc">
      <Terms xmlns="http://schemas.microsoft.com/office/infopath/2007/PartnerControls"/>
    </lcf76f155ced4ddcb4097134ff3c332f>
    <TaxCatchAll xmlns="2e9f229e-4cd9-4d28-9308-78261b3350c6" xsi:nil="true"/>
    <TaxKeywordTaxHTField xmlns="2e9f229e-4cd9-4d28-9308-78261b3350c6">
      <Terms xmlns="http://schemas.microsoft.com/office/infopath/2007/PartnerControls"/>
    </TaxKeywordTaxHTField>
  </documentManagement>
</p:properties>
</file>

<file path=customXml/itemProps1.xml><?xml version="1.0" encoding="utf-8"?>
<ds:datastoreItem xmlns:ds="http://schemas.openxmlformats.org/officeDocument/2006/customXml" ds:itemID="{13F09410-ED1A-499F-9031-11BAA30A378F}"/>
</file>

<file path=customXml/itemProps2.xml><?xml version="1.0" encoding="utf-8"?>
<ds:datastoreItem xmlns:ds="http://schemas.openxmlformats.org/officeDocument/2006/customXml" ds:itemID="{2FE23E9F-8ADD-4C04-8117-AEC7A5C60020}"/>
</file>

<file path=customXml/itemProps3.xml><?xml version="1.0" encoding="utf-8"?>
<ds:datastoreItem xmlns:ds="http://schemas.openxmlformats.org/officeDocument/2006/customXml" ds:itemID="{44188309-539A-4188-BBE0-75F0D23B0BD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Kelly Wagg</dc:creator>
  <cp:keywords/>
  <dc:description/>
  <cp:lastModifiedBy/>
  <cp:revision/>
  <dcterms:created xsi:type="dcterms:W3CDTF">2019-11-13T02:15:44Z</dcterms:created>
  <dcterms:modified xsi:type="dcterms:W3CDTF">2026-07-06T19:47:27Z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0x010100DCABD564F505AB419076A791D0750F15</vt:lpwstr>
  </property>
  <property fmtid="{D5CDD505-2E9C-101B-9397-08002B2CF9AE}" pid="3" name="TaxKeyword">
    <vt:lpwstr/>
  </property>
</Properties>
</file>